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05" yWindow="0" windowWidth="29040" windowHeight="16320"/>
  </bookViews>
  <sheets>
    <sheet name="Calculator - freelance" sheetId="4" r:id="rId1"/>
    <sheet name="Calculator - salary" sheetId="5" r:id="rId2"/>
    <sheet name="LW rates (for info)" sheetId="2" r:id="rId3"/>
  </sheets>
  <definedNames>
    <definedName name="_xlnm.Print_Area" localSheetId="0">'Calculator - freelance'!$A$1:$I$35</definedName>
    <definedName name="_xlnm.Print_Area" localSheetId="1">'Calculator - salary'!$A$2:$N$36</definedName>
    <definedName name="_xlnm.Print_Area" localSheetId="2">'LW rates (for info)'!$A$1:$F$40</definedName>
  </definedNames>
  <calcPr calcId="145621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5" l="1"/>
  <c r="C8" i="5"/>
  <c r="I8" i="5" l="1"/>
  <c r="K8" i="5" l="1"/>
  <c r="L8" i="5" s="1"/>
  <c r="P8" i="5" s="1"/>
  <c r="I9" i="5"/>
  <c r="K9" i="5" s="1"/>
  <c r="L9" i="5" s="1"/>
  <c r="P9" i="5" s="1"/>
  <c r="F9" i="5"/>
  <c r="G9" i="5" s="1"/>
  <c r="O9" i="5" s="1"/>
  <c r="F8" i="5"/>
  <c r="G8" i="5" s="1"/>
  <c r="O8" i="5" s="1"/>
  <c r="Q8" i="5" l="1"/>
  <c r="Q9" i="5"/>
  <c r="H8" i="4"/>
  <c r="H7" i="4"/>
  <c r="G8" i="4"/>
  <c r="I8" i="4" s="1"/>
  <c r="G7" i="4"/>
  <c r="I7" i="4" l="1"/>
  <c r="D30" i="2"/>
  <c r="F30" i="2"/>
  <c r="F32" i="2" s="1"/>
  <c r="D6" i="2"/>
  <c r="D32" i="2" s="1"/>
  <c r="F6" i="2"/>
  <c r="E6" i="2" s="1"/>
  <c r="E32" i="2" s="1"/>
  <c r="E30" i="2"/>
  <c r="C32" i="2"/>
  <c r="D5" i="2"/>
  <c r="D31" i="2" s="1"/>
  <c r="F5" i="2"/>
  <c r="E5" i="2" s="1"/>
  <c r="C31" i="2"/>
  <c r="D25" i="2"/>
  <c r="F25" i="2" s="1"/>
  <c r="C27" i="2"/>
  <c r="C26" i="2"/>
  <c r="D20" i="2"/>
  <c r="F20" i="2"/>
  <c r="F22" i="2" s="1"/>
  <c r="E20" i="2"/>
  <c r="D22" i="2"/>
  <c r="C22" i="2"/>
  <c r="D21" i="2"/>
  <c r="C21" i="2"/>
  <c r="D15" i="2"/>
  <c r="F15" i="2" s="1"/>
  <c r="C17" i="2"/>
  <c r="C16" i="2"/>
  <c r="D10" i="2"/>
  <c r="F10" i="2"/>
  <c r="F12" i="2" s="1"/>
  <c r="D12" i="2"/>
  <c r="C12" i="2"/>
  <c r="C11" i="2"/>
  <c r="E22" i="2" l="1"/>
  <c r="F21" i="2"/>
  <c r="D11" i="2"/>
  <c r="E31" i="2"/>
  <c r="E25" i="2"/>
  <c r="F26" i="2"/>
  <c r="F27" i="2"/>
  <c r="F17" i="2"/>
  <c r="E15" i="2"/>
  <c r="F16" i="2"/>
  <c r="D26" i="2"/>
  <c r="D27" i="2"/>
  <c r="F11" i="2"/>
  <c r="E10" i="2"/>
  <c r="D16" i="2"/>
  <c r="D17" i="2"/>
  <c r="E21" i="2"/>
  <c r="F31" i="2"/>
  <c r="E12" i="2" l="1"/>
  <c r="E11" i="2"/>
  <c r="E17" i="2"/>
  <c r="E16" i="2"/>
  <c r="E27" i="2"/>
  <c r="E26" i="2"/>
</calcChain>
</file>

<file path=xl/sharedStrings.xml><?xml version="1.0" encoding="utf-8"?>
<sst xmlns="http://schemas.openxmlformats.org/spreadsheetml/2006/main" count="65" uniqueCount="47">
  <si>
    <t>Living Wage Rates</t>
  </si>
  <si>
    <t xml:space="preserve">Hourly </t>
  </si>
  <si>
    <t>Daily</t>
  </si>
  <si>
    <t>Monthly</t>
  </si>
  <si>
    <t xml:space="preserve">Annual </t>
  </si>
  <si>
    <t>London</t>
  </si>
  <si>
    <t>Outside London*</t>
  </si>
  <si>
    <t>National Minimum Wage Rates</t>
  </si>
  <si>
    <t xml:space="preserve">25s and over </t>
  </si>
  <si>
    <t>London LW pay disparity</t>
  </si>
  <si>
    <t>Outside London pay disparity</t>
  </si>
  <si>
    <t>21 to 24</t>
  </si>
  <si>
    <t xml:space="preserve">18 to 20 </t>
  </si>
  <si>
    <t>under 18</t>
  </si>
  <si>
    <t>Apprentice</t>
  </si>
  <si>
    <t>Note:</t>
  </si>
  <si>
    <t>Living Wage calculations based on Youth Music contracts: 7.5hr working day/ 261 working days per year</t>
  </si>
  <si>
    <t>Salaried staff</t>
  </si>
  <si>
    <t>Current hourly rate</t>
  </si>
  <si>
    <t>New hourley rate</t>
  </si>
  <si>
    <t>Weeks remaining on grant (from 1 April 2018)</t>
  </si>
  <si>
    <t>Original cost</t>
  </si>
  <si>
    <t>New cost</t>
  </si>
  <si>
    <t>Uplift amount</t>
  </si>
  <si>
    <t>Youth Music cannot be held liable for incorrect output from this calculator</t>
  </si>
  <si>
    <t>*Assumes 37 hours/week</t>
  </si>
  <si>
    <t>Annual on-costs</t>
  </si>
  <si>
    <t>New annual gross*</t>
  </si>
  <si>
    <t>Current annual gross</t>
  </si>
  <si>
    <t>Current annual on-costs</t>
  </si>
  <si>
    <t>Current total annual costs</t>
  </si>
  <si>
    <t>New total annual costs</t>
  </si>
  <si>
    <t>Current total costs/week</t>
  </si>
  <si>
    <t>New total costs/week</t>
  </si>
  <si>
    <t>Hourly rate inc. on costs</t>
  </si>
  <si>
    <t>Current gross hourly rate</t>
  </si>
  <si>
    <t>New gross hourley rate</t>
  </si>
  <si>
    <t>New hourly rate inc. on-costs</t>
  </si>
  <si>
    <t xml:space="preserve">You can calculate on-costs such as NI, PAYE, pension etc. via calculators on the HMRC website (https://www.gov.uk/guidance/hmrc-tools-and-calculators) </t>
  </si>
  <si>
    <t>Current Hourly Rate Calculations</t>
  </si>
  <si>
    <t>New Hourly Rate Calculations</t>
  </si>
  <si>
    <t>Uplift Calculations</t>
  </si>
  <si>
    <t>Hourly rate calculations</t>
  </si>
  <si>
    <t>Uplift calculations</t>
  </si>
  <si>
    <t>Freelancers</t>
  </si>
  <si>
    <t>Purple and blue cells contain fixed information or automatically calculate - white cells are to enter information</t>
  </si>
  <si>
    <t>Hours/week funded by Youth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</si>
</sst>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£&quot;#,##0"/>
    <numFmt numFmtId="166" formatCode="&quot;£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6" fontId="7" fillId="2" borderId="1" xfId="1" applyNumberFormat="1" applyFont="1" applyFill="1" applyBorder="1" applyAlignment="1">
      <alignment horizontal="center" vertical="center"/>
    </xf>
    <xf numFmtId="166" fontId="7" fillId="2" borderId="2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 vertical="center"/>
    </xf>
    <xf numFmtId="166" fontId="7" fillId="0" borderId="2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164" fontId="6" fillId="0" borderId="1" xfId="1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166" fontId="8" fillId="0" borderId="1" xfId="1" applyNumberFormat="1" applyFont="1" applyBorder="1" applyAlignment="1">
      <alignment horizontal="center" vertical="center"/>
    </xf>
    <xf numFmtId="166" fontId="9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166" fontId="10" fillId="0" borderId="1" xfId="1" applyNumberFormat="1" applyFont="1" applyBorder="1" applyAlignment="1">
      <alignment horizontal="center"/>
    </xf>
    <xf numFmtId="166" fontId="10" fillId="0" borderId="2" xfId="1" applyNumberFormat="1" applyFont="1" applyBorder="1" applyAlignment="1">
      <alignment horizontal="center"/>
    </xf>
    <xf numFmtId="166" fontId="10" fillId="0" borderId="1" xfId="1" applyNumberFormat="1" applyFont="1" applyBorder="1" applyAlignment="1">
      <alignment horizontal="center" vertical="center"/>
    </xf>
    <xf numFmtId="166" fontId="10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6" fontId="5" fillId="0" borderId="1" xfId="1" applyNumberFormat="1" applyFont="1" applyBorder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6" fontId="9" fillId="0" borderId="2" xfId="1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166" fontId="11" fillId="0" borderId="1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166" fontId="10" fillId="0" borderId="0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0" fontId="11" fillId="0" borderId="0" xfId="0" applyFont="1" applyBorder="1"/>
    <xf numFmtId="0" fontId="8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166" fontId="7" fillId="3" borderId="6" xfId="1" applyNumberFormat="1" applyFont="1" applyFill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/>
    </xf>
    <xf numFmtId="165" fontId="7" fillId="3" borderId="9" xfId="1" applyNumberFormat="1" applyFont="1" applyFill="1" applyBorder="1" applyAlignment="1">
      <alignment horizontal="center" vertical="center"/>
    </xf>
    <xf numFmtId="166" fontId="7" fillId="3" borderId="7" xfId="1" applyNumberFormat="1" applyFont="1" applyFill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164" fontId="6" fillId="0" borderId="0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6" fontId="7" fillId="0" borderId="13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5" fontId="7" fillId="0" borderId="14" xfId="1" applyNumberFormat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166" fontId="7" fillId="2" borderId="13" xfId="1" applyNumberFormat="1" applyFont="1" applyFill="1" applyBorder="1" applyAlignment="1">
      <alignment horizontal="center" vertical="center"/>
    </xf>
    <xf numFmtId="165" fontId="7" fillId="2" borderId="16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166" fontId="7" fillId="2" borderId="17" xfId="1" applyNumberFormat="1" applyFont="1" applyFill="1" applyBorder="1" applyAlignment="1">
      <alignment horizontal="center" vertical="center"/>
    </xf>
    <xf numFmtId="3" fontId="7" fillId="0" borderId="13" xfId="1" applyNumberFormat="1" applyFont="1" applyFill="1" applyBorder="1" applyAlignment="1">
      <alignment horizontal="center" vertical="center"/>
    </xf>
    <xf numFmtId="165" fontId="7" fillId="2" borderId="17" xfId="1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6" fontId="7" fillId="2" borderId="14" xfId="1" applyNumberFormat="1" applyFont="1" applyFill="1" applyBorder="1" applyAlignment="1">
      <alignment horizontal="center" vertical="center"/>
    </xf>
    <xf numFmtId="166" fontId="7" fillId="2" borderId="16" xfId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6" fontId="8" fillId="0" borderId="3" xfId="1" applyNumberFormat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165" fontId="7" fillId="0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T37"/>
  <sheetViews>
    <sheetView tabSelected="1" workbookViewId="0">
      <selection activeCell="H19" sqref="H19"/>
    </sheetView>
  </sheetViews>
  <sheetFormatPr defaultColWidth="8.85546875" defaultRowHeight="14.25" x14ac:dyDescent="0.2"/>
  <cols>
    <col min="1" max="1" width="8.85546875" style="2"/>
    <col min="2" max="2" width="24.28515625" style="2" customWidth="1"/>
    <col min="3" max="9" width="14" style="2" customWidth="1"/>
    <col min="10" max="16384" width="8.85546875" style="2"/>
  </cols>
  <sheetData>
    <row r="2" spans="1:124" ht="18" x14ac:dyDescent="0.25">
      <c r="A2" s="1" t="s">
        <v>44</v>
      </c>
      <c r="C2" s="3"/>
      <c r="D2" s="4"/>
      <c r="E2" s="4"/>
      <c r="F2" s="4"/>
      <c r="G2" s="4"/>
      <c r="H2" s="4"/>
      <c r="I2" s="4"/>
    </row>
    <row r="3" spans="1:124" ht="15" x14ac:dyDescent="0.2">
      <c r="A3" s="2" t="s">
        <v>45</v>
      </c>
      <c r="C3" s="3"/>
      <c r="D3" s="4"/>
      <c r="E3" s="4"/>
      <c r="F3" s="4"/>
      <c r="G3" s="4"/>
      <c r="H3" s="4"/>
      <c r="I3" s="4"/>
    </row>
    <row r="4" spans="1:124" ht="18.75" thickBot="1" x14ac:dyDescent="0.3">
      <c r="B4" s="1"/>
      <c r="C4" s="3"/>
      <c r="D4" s="4"/>
      <c r="E4" s="4"/>
      <c r="F4" s="4"/>
      <c r="G4" s="4"/>
      <c r="H4" s="4"/>
      <c r="I4" s="4"/>
    </row>
    <row r="5" spans="1:124" ht="30" customHeight="1" x14ac:dyDescent="0.25">
      <c r="B5" s="1"/>
      <c r="C5" s="86" t="s">
        <v>42</v>
      </c>
      <c r="D5" s="87"/>
      <c r="E5" s="87"/>
      <c r="F5" s="88" t="s">
        <v>43</v>
      </c>
      <c r="G5" s="87"/>
      <c r="H5" s="87"/>
      <c r="I5" s="89"/>
    </row>
    <row r="6" spans="1:124" ht="51.75" customHeight="1" thickBot="1" x14ac:dyDescent="0.25">
      <c r="B6" s="5"/>
      <c r="C6" s="76" t="s">
        <v>18</v>
      </c>
      <c r="D6" s="79" t="s">
        <v>19</v>
      </c>
      <c r="E6" s="83" t="s">
        <v>46</v>
      </c>
      <c r="F6" s="76" t="s">
        <v>20</v>
      </c>
      <c r="G6" s="79" t="s">
        <v>21</v>
      </c>
      <c r="H6" s="79" t="s">
        <v>22</v>
      </c>
      <c r="I6" s="80" t="s">
        <v>23</v>
      </c>
    </row>
    <row r="7" spans="1:124" ht="29.1" customHeight="1" x14ac:dyDescent="0.2">
      <c r="B7" s="65" t="s">
        <v>5</v>
      </c>
      <c r="C7" s="66"/>
      <c r="D7" s="81">
        <v>10.199999999999999</v>
      </c>
      <c r="E7" s="84"/>
      <c r="F7" s="74"/>
      <c r="G7" s="82">
        <f>C7*F7</f>
        <v>0</v>
      </c>
      <c r="H7" s="82">
        <f>D7*F7</f>
        <v>0</v>
      </c>
      <c r="I7" s="75">
        <f>H7-G7</f>
        <v>0</v>
      </c>
    </row>
    <row r="8" spans="1:124" ht="29.1" customHeight="1" thickBot="1" x14ac:dyDescent="0.25">
      <c r="B8" s="64" t="s">
        <v>6</v>
      </c>
      <c r="C8" s="51"/>
      <c r="D8" s="60">
        <v>8.75</v>
      </c>
      <c r="E8" s="85"/>
      <c r="F8" s="61"/>
      <c r="G8" s="60">
        <f>C8*F8</f>
        <v>0</v>
      </c>
      <c r="H8" s="60">
        <f>D8*F8</f>
        <v>0</v>
      </c>
      <c r="I8" s="59">
        <f>H8-G8</f>
        <v>0</v>
      </c>
    </row>
    <row r="9" spans="1:124" ht="33.950000000000003" customHeight="1" x14ac:dyDescent="0.2">
      <c r="B9" s="12"/>
      <c r="C9" s="62"/>
      <c r="D9" s="63"/>
      <c r="E9" s="63"/>
      <c r="F9" s="63"/>
      <c r="G9" s="63"/>
      <c r="H9" s="63"/>
      <c r="I9" s="63"/>
    </row>
    <row r="10" spans="1:124" ht="30.95" customHeight="1" x14ac:dyDescent="0.25">
      <c r="A10" s="47" t="s">
        <v>24</v>
      </c>
      <c r="B10" s="43"/>
      <c r="C10" s="44"/>
      <c r="D10" s="45"/>
      <c r="E10" s="45"/>
      <c r="F10" s="46"/>
      <c r="G10" s="46"/>
      <c r="H10" s="46"/>
      <c r="I10" s="46"/>
      <c r="J10" s="39"/>
      <c r="K10" s="39"/>
      <c r="L10" s="39"/>
      <c r="M10" s="39"/>
      <c r="N10" s="39"/>
    </row>
    <row r="11" spans="1:124" x14ac:dyDescent="0.2">
      <c r="A11" s="39" t="s">
        <v>25</v>
      </c>
      <c r="B11" s="40"/>
      <c r="C11" s="41"/>
      <c r="D11" s="41"/>
      <c r="E11" s="41"/>
      <c r="F11" s="41"/>
      <c r="G11" s="41"/>
      <c r="H11" s="41"/>
      <c r="I11" s="41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</row>
    <row r="12" spans="1:124" x14ac:dyDescent="0.2">
      <c r="A12" s="39"/>
      <c r="B12" s="40"/>
      <c r="C12" s="41"/>
      <c r="D12" s="41"/>
      <c r="E12" s="41"/>
      <c r="F12" s="41"/>
      <c r="G12" s="41"/>
      <c r="H12" s="41"/>
      <c r="I12" s="41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</row>
    <row r="13" spans="1:124" x14ac:dyDescent="0.2">
      <c r="A13" s="39"/>
      <c r="B13" s="39"/>
      <c r="C13" s="42"/>
      <c r="D13" s="42"/>
      <c r="E13" s="42"/>
      <c r="F13" s="42"/>
      <c r="G13" s="42"/>
      <c r="H13" s="42"/>
      <c r="I13" s="42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</row>
    <row r="14" spans="1:124" x14ac:dyDescent="0.2">
      <c r="A14" s="39"/>
      <c r="B14" s="39"/>
      <c r="C14" s="42"/>
      <c r="D14" s="42"/>
      <c r="E14" s="42"/>
      <c r="F14" s="42"/>
      <c r="G14" s="42"/>
      <c r="H14" s="42"/>
      <c r="I14" s="42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</row>
    <row r="15" spans="1:124" ht="27.95" customHeight="1" x14ac:dyDescent="0.2">
      <c r="A15" s="39"/>
      <c r="B15" s="43"/>
      <c r="C15" s="44"/>
      <c r="D15" s="45"/>
      <c r="E15" s="45"/>
      <c r="F15" s="46"/>
      <c r="G15" s="46"/>
      <c r="H15" s="46"/>
      <c r="I15" s="46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</row>
    <row r="16" spans="1:124" x14ac:dyDescent="0.2">
      <c r="A16" s="39"/>
      <c r="B16" s="40"/>
      <c r="C16" s="41"/>
      <c r="D16" s="41"/>
      <c r="E16" s="41"/>
      <c r="F16" s="41"/>
      <c r="G16" s="41"/>
      <c r="H16" s="41"/>
      <c r="I16" s="41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</row>
    <row r="17" spans="1:124" x14ac:dyDescent="0.2">
      <c r="A17" s="39"/>
      <c r="B17" s="40"/>
      <c r="C17" s="41"/>
      <c r="D17" s="41"/>
      <c r="E17" s="41"/>
      <c r="F17" s="41"/>
      <c r="G17" s="41"/>
      <c r="H17" s="41"/>
      <c r="I17" s="41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</row>
    <row r="18" spans="1:124" x14ac:dyDescent="0.2">
      <c r="A18" s="39"/>
      <c r="B18" s="39"/>
      <c r="C18" s="42"/>
      <c r="D18" s="42"/>
      <c r="E18" s="42"/>
      <c r="F18" s="42"/>
      <c r="G18" s="42"/>
      <c r="H18" s="42"/>
      <c r="I18" s="42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</row>
    <row r="19" spans="1:124" x14ac:dyDescent="0.2">
      <c r="A19" s="39"/>
      <c r="B19" s="39"/>
      <c r="C19" s="42"/>
      <c r="D19" s="42"/>
      <c r="E19" s="42"/>
      <c r="F19" s="42"/>
      <c r="G19" s="42"/>
      <c r="H19" s="42"/>
      <c r="I19" s="42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</row>
    <row r="20" spans="1:124" ht="29.1" customHeight="1" x14ac:dyDescent="0.2">
      <c r="A20" s="39"/>
      <c r="B20" s="43"/>
      <c r="C20" s="44"/>
      <c r="D20" s="45"/>
      <c r="E20" s="45"/>
      <c r="F20" s="46"/>
      <c r="G20" s="46"/>
      <c r="H20" s="46"/>
      <c r="I20" s="46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</row>
    <row r="21" spans="1:124" x14ac:dyDescent="0.2">
      <c r="A21" s="39"/>
      <c r="B21" s="40"/>
      <c r="C21" s="41"/>
      <c r="D21" s="41"/>
      <c r="E21" s="41"/>
      <c r="F21" s="41"/>
      <c r="G21" s="41"/>
      <c r="H21" s="41"/>
      <c r="I21" s="41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</row>
    <row r="22" spans="1:124" x14ac:dyDescent="0.2">
      <c r="A22" s="39"/>
      <c r="B22" s="40"/>
      <c r="C22" s="41"/>
      <c r="D22" s="41"/>
      <c r="E22" s="41"/>
      <c r="F22" s="41"/>
      <c r="G22" s="41"/>
      <c r="H22" s="41"/>
      <c r="I22" s="41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</row>
    <row r="23" spans="1:124" x14ac:dyDescent="0.2">
      <c r="A23" s="39"/>
      <c r="B23" s="39"/>
      <c r="C23" s="42"/>
      <c r="D23" s="42"/>
      <c r="E23" s="42"/>
      <c r="F23" s="42"/>
      <c r="G23" s="42"/>
      <c r="H23" s="42"/>
      <c r="I23" s="42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</row>
    <row r="24" spans="1:124" x14ac:dyDescent="0.2">
      <c r="A24" s="39"/>
      <c r="B24" s="39"/>
      <c r="C24" s="42"/>
      <c r="D24" s="42"/>
      <c r="E24" s="42"/>
      <c r="F24" s="42"/>
      <c r="G24" s="42"/>
      <c r="H24" s="42"/>
      <c r="I24" s="42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</row>
    <row r="25" spans="1:124" ht="29.1" customHeight="1" x14ac:dyDescent="0.2">
      <c r="A25" s="39"/>
      <c r="B25" s="43"/>
      <c r="C25" s="44"/>
      <c r="D25" s="45"/>
      <c r="E25" s="45"/>
      <c r="F25" s="46"/>
      <c r="G25" s="46"/>
      <c r="H25" s="46"/>
      <c r="I25" s="46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</row>
    <row r="26" spans="1:124" x14ac:dyDescent="0.2">
      <c r="A26" s="39"/>
      <c r="B26" s="40"/>
      <c r="C26" s="41"/>
      <c r="D26" s="41"/>
      <c r="E26" s="41"/>
      <c r="F26" s="41"/>
      <c r="G26" s="41"/>
      <c r="H26" s="41"/>
      <c r="I26" s="41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</row>
    <row r="27" spans="1:124" x14ac:dyDescent="0.2">
      <c r="A27" s="39"/>
      <c r="B27" s="40"/>
      <c r="C27" s="41"/>
      <c r="D27" s="41"/>
      <c r="E27" s="41"/>
      <c r="F27" s="41"/>
      <c r="G27" s="41"/>
      <c r="H27" s="41"/>
      <c r="I27" s="41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</row>
    <row r="28" spans="1:124" x14ac:dyDescent="0.2">
      <c r="A28" s="39"/>
      <c r="B28" s="39"/>
      <c r="C28" s="42"/>
      <c r="D28" s="42"/>
      <c r="E28" s="42"/>
      <c r="F28" s="42"/>
      <c r="G28" s="42"/>
      <c r="H28" s="42"/>
      <c r="I28" s="42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</row>
    <row r="29" spans="1:124" x14ac:dyDescent="0.2">
      <c r="A29" s="39"/>
      <c r="B29" s="39"/>
      <c r="C29" s="42"/>
      <c r="D29" s="42"/>
      <c r="E29" s="42"/>
      <c r="F29" s="42"/>
      <c r="G29" s="42"/>
      <c r="H29" s="42"/>
      <c r="I29" s="42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</row>
    <row r="30" spans="1:124" x14ac:dyDescent="0.2">
      <c r="C30" s="33"/>
      <c r="D30" s="33"/>
      <c r="E30" s="33"/>
      <c r="F30" s="33"/>
      <c r="G30" s="33"/>
      <c r="H30" s="33"/>
      <c r="I30" s="33"/>
    </row>
    <row r="31" spans="1:124" x14ac:dyDescent="0.2">
      <c r="C31" s="33"/>
      <c r="D31" s="33"/>
      <c r="E31" s="33"/>
      <c r="F31" s="33"/>
      <c r="G31" s="33"/>
      <c r="H31" s="33"/>
      <c r="I31" s="33"/>
    </row>
    <row r="32" spans="1:124" x14ac:dyDescent="0.2">
      <c r="A32" s="34"/>
      <c r="C32" s="35"/>
      <c r="D32" s="35"/>
      <c r="E32" s="35"/>
      <c r="F32" s="35"/>
      <c r="G32" s="35"/>
      <c r="H32" s="35"/>
      <c r="I32" s="35"/>
    </row>
    <row r="33" spans="1:9" x14ac:dyDescent="0.2">
      <c r="A33" s="36"/>
      <c r="B33" s="37"/>
      <c r="C33" s="38"/>
      <c r="D33" s="38"/>
      <c r="E33" s="38"/>
      <c r="F33" s="38"/>
      <c r="G33" s="38"/>
      <c r="H33" s="38"/>
      <c r="I33" s="38"/>
    </row>
    <row r="34" spans="1:9" x14ac:dyDescent="0.2">
      <c r="C34" s="35"/>
      <c r="D34" s="35"/>
      <c r="E34" s="35"/>
      <c r="F34" s="35"/>
      <c r="G34" s="35"/>
      <c r="H34" s="35"/>
      <c r="I34" s="35"/>
    </row>
    <row r="35" spans="1:9" x14ac:dyDescent="0.2">
      <c r="C35" s="35"/>
      <c r="D35" s="35"/>
      <c r="E35" s="35"/>
      <c r="F35" s="35"/>
      <c r="G35" s="35"/>
      <c r="H35" s="35"/>
      <c r="I35" s="35"/>
    </row>
    <row r="36" spans="1:9" x14ac:dyDescent="0.2">
      <c r="C36" s="35"/>
      <c r="D36" s="35"/>
      <c r="E36" s="35"/>
      <c r="F36" s="35"/>
      <c r="G36" s="35"/>
      <c r="H36" s="35"/>
      <c r="I36" s="35"/>
    </row>
    <row r="37" spans="1:9" x14ac:dyDescent="0.2">
      <c r="C37" s="35"/>
      <c r="D37" s="35"/>
      <c r="E37" s="35"/>
      <c r="F37" s="35"/>
      <c r="G37" s="35"/>
      <c r="H37" s="35"/>
      <c r="I37" s="35"/>
    </row>
  </sheetData>
  <mergeCells count="2">
    <mergeCell ref="C5:E5"/>
    <mergeCell ref="F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38"/>
  <sheetViews>
    <sheetView workbookViewId="0">
      <selection activeCell="N16" sqref="N16"/>
    </sheetView>
  </sheetViews>
  <sheetFormatPr defaultColWidth="8.85546875" defaultRowHeight="14.25" x14ac:dyDescent="0.2"/>
  <cols>
    <col min="1" max="1" width="8.85546875" style="2"/>
    <col min="2" max="2" width="24.28515625" style="2" customWidth="1"/>
    <col min="3" max="17" width="14" style="2" customWidth="1"/>
    <col min="18" max="16384" width="8.85546875" style="2"/>
  </cols>
  <sheetData>
    <row r="2" spans="1:129" ht="18" x14ac:dyDescent="0.2">
      <c r="A2" s="5" t="s">
        <v>17</v>
      </c>
      <c r="B2" s="3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9"/>
      <c r="P2" s="39"/>
      <c r="Q2" s="39"/>
      <c r="R2" s="39"/>
    </row>
    <row r="3" spans="1:129" x14ac:dyDescent="0.2">
      <c r="A3" s="2" t="s">
        <v>45</v>
      </c>
      <c r="B3" s="3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9"/>
      <c r="P3" s="39"/>
      <c r="Q3" s="39"/>
      <c r="R3" s="39"/>
    </row>
    <row r="4" spans="1:129" x14ac:dyDescent="0.2">
      <c r="A4" s="39" t="s">
        <v>38</v>
      </c>
      <c r="B4" s="3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9"/>
      <c r="P4" s="39"/>
      <c r="Q4" s="39"/>
      <c r="R4" s="39"/>
    </row>
    <row r="5" spans="1:129" ht="15" thickBot="1" x14ac:dyDescent="0.25">
      <c r="B5" s="3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9"/>
      <c r="P5" s="39"/>
      <c r="Q5" s="39"/>
      <c r="R5" s="39"/>
    </row>
    <row r="6" spans="1:129" ht="30.95" customHeight="1" x14ac:dyDescent="0.2">
      <c r="A6" s="39"/>
      <c r="B6" s="48"/>
      <c r="C6" s="90" t="s">
        <v>39</v>
      </c>
      <c r="D6" s="91"/>
      <c r="E6" s="91"/>
      <c r="F6" s="91"/>
      <c r="G6" s="92"/>
      <c r="H6" s="90" t="s">
        <v>40</v>
      </c>
      <c r="I6" s="91"/>
      <c r="J6" s="91"/>
      <c r="K6" s="91"/>
      <c r="L6" s="92"/>
      <c r="M6" s="90" t="s">
        <v>41</v>
      </c>
      <c r="N6" s="91"/>
      <c r="O6" s="91"/>
      <c r="P6" s="91"/>
      <c r="Q6" s="92"/>
      <c r="R6" s="39"/>
    </row>
    <row r="7" spans="1:129" ht="49.5" customHeight="1" thickBot="1" x14ac:dyDescent="0.25">
      <c r="B7" s="5"/>
      <c r="C7" s="76" t="s">
        <v>35</v>
      </c>
      <c r="D7" s="77" t="s">
        <v>28</v>
      </c>
      <c r="E7" s="77" t="s">
        <v>29</v>
      </c>
      <c r="F7" s="77" t="s">
        <v>30</v>
      </c>
      <c r="G7" s="78" t="s">
        <v>34</v>
      </c>
      <c r="H7" s="76" t="s">
        <v>36</v>
      </c>
      <c r="I7" s="79" t="s">
        <v>27</v>
      </c>
      <c r="J7" s="79" t="s">
        <v>26</v>
      </c>
      <c r="K7" s="79" t="s">
        <v>31</v>
      </c>
      <c r="L7" s="80" t="s">
        <v>37</v>
      </c>
      <c r="M7" s="76" t="s">
        <v>20</v>
      </c>
      <c r="N7" s="79" t="s">
        <v>46</v>
      </c>
      <c r="O7" s="79" t="s">
        <v>32</v>
      </c>
      <c r="P7" s="79" t="s">
        <v>33</v>
      </c>
      <c r="Q7" s="80" t="s">
        <v>23</v>
      </c>
    </row>
    <row r="8" spans="1:129" ht="29.1" customHeight="1" x14ac:dyDescent="0.2">
      <c r="B8" s="65" t="s">
        <v>5</v>
      </c>
      <c r="C8" s="67">
        <f>D8/1924</f>
        <v>0</v>
      </c>
      <c r="D8" s="68"/>
      <c r="E8" s="68"/>
      <c r="F8" s="67">
        <f>D8+E8</f>
        <v>0</v>
      </c>
      <c r="G8" s="69">
        <f>F8/1924</f>
        <v>0</v>
      </c>
      <c r="H8" s="70">
        <v>10.199999999999999</v>
      </c>
      <c r="I8" s="71">
        <f>H8*1924</f>
        <v>19624.8</v>
      </c>
      <c r="J8" s="72"/>
      <c r="K8" s="71">
        <f>I8+J8</f>
        <v>19624.8</v>
      </c>
      <c r="L8" s="73">
        <f>K8/1924</f>
        <v>10.199999999999999</v>
      </c>
      <c r="M8" s="74"/>
      <c r="N8" s="72"/>
      <c r="O8" s="71">
        <f>(M8*N8)*G8</f>
        <v>0</v>
      </c>
      <c r="P8" s="71">
        <f>(M8*N8)*L8</f>
        <v>0</v>
      </c>
      <c r="Q8" s="75">
        <f>P8-O8</f>
        <v>0</v>
      </c>
    </row>
    <row r="9" spans="1:129" ht="29.1" customHeight="1" thickBot="1" x14ac:dyDescent="0.25">
      <c r="B9" s="64" t="s">
        <v>6</v>
      </c>
      <c r="C9" s="52">
        <f>D9/1924</f>
        <v>0</v>
      </c>
      <c r="D9" s="93"/>
      <c r="E9" s="53"/>
      <c r="F9" s="52">
        <f>D9+E9</f>
        <v>0</v>
      </c>
      <c r="G9" s="54">
        <f>F9/1924</f>
        <v>0</v>
      </c>
      <c r="H9" s="55">
        <v>8.75</v>
      </c>
      <c r="I9" s="52">
        <f>H9*1924</f>
        <v>16835</v>
      </c>
      <c r="J9" s="56"/>
      <c r="K9" s="52">
        <f>I9+J9</f>
        <v>16835</v>
      </c>
      <c r="L9" s="54">
        <f>K9/1924</f>
        <v>8.75</v>
      </c>
      <c r="M9" s="57"/>
      <c r="N9" s="58"/>
      <c r="O9" s="52">
        <f>(M9*N9)*G9</f>
        <v>0</v>
      </c>
      <c r="P9" s="52">
        <f>(M9*N9)*L9</f>
        <v>0</v>
      </c>
      <c r="Q9" s="59">
        <f>P9-O9</f>
        <v>0</v>
      </c>
    </row>
    <row r="10" spans="1:129" s="39" customFormat="1" x14ac:dyDescent="0.2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29" ht="30.95" customHeight="1" x14ac:dyDescent="0.25">
      <c r="A11" s="47" t="s">
        <v>24</v>
      </c>
      <c r="B11" s="43"/>
      <c r="C11" s="44"/>
      <c r="D11" s="44"/>
      <c r="E11" s="44"/>
      <c r="F11" s="44"/>
      <c r="G11" s="44"/>
      <c r="H11" s="45"/>
      <c r="I11" s="45"/>
      <c r="J11" s="46"/>
      <c r="K11" s="46"/>
      <c r="L11" s="46"/>
      <c r="M11" s="46"/>
      <c r="N11" s="46"/>
      <c r="O11" s="39"/>
      <c r="P11" s="39"/>
      <c r="Q11" s="39"/>
      <c r="R11" s="39"/>
      <c r="S11" s="39"/>
    </row>
    <row r="12" spans="1:129" x14ac:dyDescent="0.2">
      <c r="A12" s="39" t="s">
        <v>25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</row>
    <row r="13" spans="1:129" x14ac:dyDescent="0.2">
      <c r="A13" s="39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</row>
    <row r="14" spans="1:129" x14ac:dyDescent="0.2">
      <c r="A14" s="39"/>
      <c r="B14" s="39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</row>
    <row r="15" spans="1:129" x14ac:dyDescent="0.2">
      <c r="A15" s="39"/>
      <c r="B15" s="39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</row>
    <row r="16" spans="1:129" ht="27.95" customHeight="1" x14ac:dyDescent="0.2">
      <c r="A16" s="39"/>
      <c r="B16" s="43"/>
      <c r="C16" s="44"/>
      <c r="D16" s="44"/>
      <c r="E16" s="44"/>
      <c r="F16" s="44"/>
      <c r="G16" s="44"/>
      <c r="H16" s="45"/>
      <c r="I16" s="45"/>
      <c r="J16" s="46"/>
      <c r="K16" s="46"/>
      <c r="L16" s="46"/>
      <c r="M16" s="46"/>
      <c r="N16" s="4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</row>
    <row r="17" spans="1:129" x14ac:dyDescent="0.2">
      <c r="A17" s="39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</row>
    <row r="18" spans="1:129" x14ac:dyDescent="0.2">
      <c r="A18" s="39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</row>
    <row r="19" spans="1:129" x14ac:dyDescent="0.2">
      <c r="A19" s="39"/>
      <c r="B19" s="39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</row>
    <row r="20" spans="1:129" x14ac:dyDescent="0.2">
      <c r="A20" s="39"/>
      <c r="B20" s="39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</row>
    <row r="21" spans="1:129" ht="29.1" customHeight="1" x14ac:dyDescent="0.2">
      <c r="A21" s="39"/>
      <c r="B21" s="43"/>
      <c r="C21" s="44"/>
      <c r="D21" s="44"/>
      <c r="E21" s="44"/>
      <c r="F21" s="44"/>
      <c r="G21" s="44"/>
      <c r="H21" s="45"/>
      <c r="I21" s="45"/>
      <c r="J21" s="46"/>
      <c r="K21" s="46"/>
      <c r="L21" s="46"/>
      <c r="M21" s="46"/>
      <c r="N21" s="4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</row>
    <row r="22" spans="1:129" x14ac:dyDescent="0.2">
      <c r="A22" s="39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</row>
    <row r="23" spans="1:129" x14ac:dyDescent="0.2">
      <c r="A23" s="39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</row>
    <row r="24" spans="1:129" x14ac:dyDescent="0.2">
      <c r="A24" s="39"/>
      <c r="B24" s="39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</row>
    <row r="25" spans="1:129" x14ac:dyDescent="0.2">
      <c r="A25" s="39"/>
      <c r="B25" s="3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</row>
    <row r="26" spans="1:129" ht="29.1" customHeight="1" x14ac:dyDescent="0.2">
      <c r="A26" s="39"/>
      <c r="B26" s="43"/>
      <c r="C26" s="44"/>
      <c r="D26" s="44"/>
      <c r="E26" s="44"/>
      <c r="F26" s="44"/>
      <c r="G26" s="44"/>
      <c r="H26" s="45"/>
      <c r="I26" s="45"/>
      <c r="J26" s="46"/>
      <c r="K26" s="46"/>
      <c r="L26" s="46"/>
      <c r="M26" s="46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</row>
    <row r="27" spans="1:129" x14ac:dyDescent="0.2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</row>
    <row r="28" spans="1:129" x14ac:dyDescent="0.2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</row>
    <row r="29" spans="1:129" x14ac:dyDescent="0.2">
      <c r="A29" s="39"/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</row>
    <row r="30" spans="1:129" x14ac:dyDescent="0.2">
      <c r="A30" s="39"/>
      <c r="B30" s="3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</row>
    <row r="31" spans="1:129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29" x14ac:dyDescent="0.2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x14ac:dyDescent="0.2">
      <c r="A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x14ac:dyDescent="0.2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2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x14ac:dyDescent="0.2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</sheetData>
  <mergeCells count="3">
    <mergeCell ref="C6:G6"/>
    <mergeCell ref="H6:L6"/>
    <mergeCell ref="M6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workbookViewId="0">
      <pane xSplit="11" ySplit="14" topLeftCell="L15" activePane="bottomRight" state="frozen"/>
      <selection pane="topRight" activeCell="L1" sqref="L1"/>
      <selection pane="bottomLeft" activeCell="A15" sqref="A15"/>
      <selection pane="bottomRight" activeCell="B22" sqref="B22"/>
    </sheetView>
  </sheetViews>
  <sheetFormatPr defaultColWidth="8.85546875" defaultRowHeight="14.25" x14ac:dyDescent="0.2"/>
  <cols>
    <col min="1" max="1" width="8.85546875" style="2"/>
    <col min="2" max="2" width="24.28515625" style="2" customWidth="1"/>
    <col min="3" max="4" width="9.85546875" style="2" bestFit="1" customWidth="1"/>
    <col min="5" max="5" width="14" style="2" customWidth="1"/>
    <col min="6" max="6" width="15.140625" style="2" customWidth="1"/>
    <col min="7" max="16384" width="8.85546875" style="2"/>
  </cols>
  <sheetData>
    <row r="2" spans="1:6" ht="18" x14ac:dyDescent="0.25">
      <c r="A2" s="1" t="s">
        <v>0</v>
      </c>
      <c r="C2" s="3"/>
      <c r="D2" s="4"/>
      <c r="E2" s="4"/>
      <c r="F2" s="4"/>
    </row>
    <row r="3" spans="1:6" ht="18" x14ac:dyDescent="0.25">
      <c r="B3" s="1"/>
      <c r="C3" s="3"/>
      <c r="D3" s="4"/>
      <c r="E3" s="4"/>
      <c r="F3" s="4"/>
    </row>
    <row r="4" spans="1:6" ht="27" customHeight="1" x14ac:dyDescent="0.2">
      <c r="B4" s="5"/>
      <c r="C4" s="49" t="s">
        <v>1</v>
      </c>
      <c r="D4" s="50" t="s">
        <v>2</v>
      </c>
      <c r="E4" s="50" t="s">
        <v>3</v>
      </c>
      <c r="F4" s="50" t="s">
        <v>4</v>
      </c>
    </row>
    <row r="5" spans="1:6" ht="29.1" customHeight="1" x14ac:dyDescent="0.2">
      <c r="B5" s="6" t="s">
        <v>5</v>
      </c>
      <c r="C5" s="7">
        <v>10.199999999999999</v>
      </c>
      <c r="D5" s="8">
        <f>SUM(C5*7.5)</f>
        <v>76.5</v>
      </c>
      <c r="E5" s="8">
        <f>SUM(F5/12)</f>
        <v>1663.875</v>
      </c>
      <c r="F5" s="8">
        <f>SUM(D5*261)</f>
        <v>19966.5</v>
      </c>
    </row>
    <row r="6" spans="1:6" ht="29.1" customHeight="1" x14ac:dyDescent="0.2">
      <c r="B6" s="9" t="s">
        <v>6</v>
      </c>
      <c r="C6" s="10">
        <v>8.75</v>
      </c>
      <c r="D6" s="11">
        <f>C6*7.5</f>
        <v>65.625</v>
      </c>
      <c r="E6" s="11">
        <f>SUM(F6/12)</f>
        <v>1427.34375</v>
      </c>
      <c r="F6" s="11">
        <f>SUM(D6*261)</f>
        <v>17128.125</v>
      </c>
    </row>
    <row r="7" spans="1:6" ht="33.950000000000003" customHeight="1" x14ac:dyDescent="0.2">
      <c r="B7" s="12"/>
      <c r="C7" s="13"/>
      <c r="D7" s="14"/>
      <c r="E7" s="14"/>
      <c r="F7" s="14"/>
    </row>
    <row r="8" spans="1:6" ht="18" x14ac:dyDescent="0.2">
      <c r="A8" s="15" t="s">
        <v>7</v>
      </c>
      <c r="C8" s="16"/>
      <c r="D8" s="17"/>
      <c r="E8" s="17"/>
      <c r="F8" s="17"/>
    </row>
    <row r="9" spans="1:6" x14ac:dyDescent="0.2">
      <c r="C9" s="16"/>
      <c r="D9" s="17"/>
      <c r="E9" s="17"/>
      <c r="F9" s="17"/>
    </row>
    <row r="10" spans="1:6" ht="30.95" customHeight="1" x14ac:dyDescent="0.2">
      <c r="B10" s="18" t="s">
        <v>8</v>
      </c>
      <c r="C10" s="19">
        <v>7.5</v>
      </c>
      <c r="D10" s="20">
        <f>SUM(C10*7.5)</f>
        <v>56.25</v>
      </c>
      <c r="E10" s="20">
        <f>SUM(F10/12)</f>
        <v>1223.4375</v>
      </c>
      <c r="F10" s="20">
        <f>SUM(D10*261)</f>
        <v>14681.25</v>
      </c>
    </row>
    <row r="11" spans="1:6" x14ac:dyDescent="0.2">
      <c r="B11" s="21" t="s">
        <v>9</v>
      </c>
      <c r="C11" s="22">
        <f>SUM(C10-C5)</f>
        <v>-2.6999999999999993</v>
      </c>
      <c r="D11" s="22">
        <f>SUM(D10-D5)</f>
        <v>-20.25</v>
      </c>
      <c r="E11" s="22">
        <f>SUM(E10-E5)</f>
        <v>-440.4375</v>
      </c>
      <c r="F11" s="23">
        <f>SUM(F10-F5)</f>
        <v>-5285.25</v>
      </c>
    </row>
    <row r="12" spans="1:6" ht="28.5" x14ac:dyDescent="0.2">
      <c r="B12" s="21" t="s">
        <v>10</v>
      </c>
      <c r="C12" s="24">
        <f>SUM(C10-C6)</f>
        <v>-1.25</v>
      </c>
      <c r="D12" s="24">
        <f>SUM(D10-D6)</f>
        <v>-9.375</v>
      </c>
      <c r="E12" s="24">
        <f>SUM(E10-E6)</f>
        <v>-203.90625</v>
      </c>
      <c r="F12" s="25">
        <f>SUM(F10-F6)</f>
        <v>-2446.875</v>
      </c>
    </row>
    <row r="13" spans="1:6" x14ac:dyDescent="0.2">
      <c r="B13" s="26"/>
      <c r="C13" s="27"/>
      <c r="D13" s="28"/>
      <c r="E13" s="29"/>
      <c r="F13" s="29"/>
    </row>
    <row r="14" spans="1:6" x14ac:dyDescent="0.2">
      <c r="C14" s="27"/>
      <c r="D14" s="28"/>
      <c r="E14" s="28"/>
      <c r="F14" s="28"/>
    </row>
    <row r="15" spans="1:6" ht="30.95" customHeight="1" x14ac:dyDescent="0.2">
      <c r="B15" s="30" t="s">
        <v>11</v>
      </c>
      <c r="C15" s="31">
        <v>7.05</v>
      </c>
      <c r="D15" s="32">
        <f>SUM(C15*7.5)</f>
        <v>52.875</v>
      </c>
      <c r="E15" s="20">
        <f>SUM(F15/12)</f>
        <v>1150.03125</v>
      </c>
      <c r="F15" s="20">
        <f>SUM(D15*261)</f>
        <v>13800.375</v>
      </c>
    </row>
    <row r="16" spans="1:6" x14ac:dyDescent="0.2">
      <c r="B16" s="21" t="s">
        <v>9</v>
      </c>
      <c r="C16" s="24">
        <f>SUM(C15-C5)</f>
        <v>-3.1499999999999995</v>
      </c>
      <c r="D16" s="24">
        <f>SUM(D15-D5)</f>
        <v>-23.625</v>
      </c>
      <c r="E16" s="24">
        <f>SUM(E15-E5)</f>
        <v>-513.84375</v>
      </c>
      <c r="F16" s="25">
        <f>SUM(F15-F5)</f>
        <v>-6166.125</v>
      </c>
    </row>
    <row r="17" spans="2:6" ht="28.5" x14ac:dyDescent="0.2">
      <c r="B17" s="21" t="s">
        <v>10</v>
      </c>
      <c r="C17" s="24">
        <f>SUM(C15-C6)</f>
        <v>-1.7000000000000002</v>
      </c>
      <c r="D17" s="24">
        <f>SUM(D15-D6)</f>
        <v>-12.75</v>
      </c>
      <c r="E17" s="24">
        <f>SUM(E15-E6)</f>
        <v>-277.3125</v>
      </c>
      <c r="F17" s="25">
        <f>SUM(F15-F6)</f>
        <v>-3327.75</v>
      </c>
    </row>
    <row r="18" spans="2:6" x14ac:dyDescent="0.2">
      <c r="C18" s="27"/>
      <c r="D18" s="28"/>
      <c r="E18" s="28"/>
      <c r="F18" s="28"/>
    </row>
    <row r="19" spans="2:6" x14ac:dyDescent="0.2">
      <c r="C19" s="27"/>
      <c r="D19" s="28"/>
      <c r="E19" s="28"/>
      <c r="F19" s="28"/>
    </row>
    <row r="20" spans="2:6" ht="27.95" customHeight="1" x14ac:dyDescent="0.2">
      <c r="B20" s="30" t="s">
        <v>12</v>
      </c>
      <c r="C20" s="31">
        <v>5.6</v>
      </c>
      <c r="D20" s="32">
        <f>SUM(C20*7.5)</f>
        <v>42</v>
      </c>
      <c r="E20" s="20">
        <f>SUM(F20/12)</f>
        <v>913.5</v>
      </c>
      <c r="F20" s="20">
        <f>SUM(D20*261)</f>
        <v>10962</v>
      </c>
    </row>
    <row r="21" spans="2:6" x14ac:dyDescent="0.2">
      <c r="B21" s="21" t="s">
        <v>9</v>
      </c>
      <c r="C21" s="24">
        <f>SUM(C20-C5)</f>
        <v>-4.5999999999999996</v>
      </c>
      <c r="D21" s="24">
        <f>SUM(D20-D5)</f>
        <v>-34.5</v>
      </c>
      <c r="E21" s="24">
        <f>SUM(E20-E5)</f>
        <v>-750.375</v>
      </c>
      <c r="F21" s="25">
        <f>SUM(F20-F5)</f>
        <v>-9004.5</v>
      </c>
    </row>
    <row r="22" spans="2:6" ht="28.5" x14ac:dyDescent="0.2">
      <c r="B22" s="21" t="s">
        <v>10</v>
      </c>
      <c r="C22" s="24">
        <f>SUM(C20-C6)</f>
        <v>-3.1500000000000004</v>
      </c>
      <c r="D22" s="24">
        <f>SUM(D20-D6)</f>
        <v>-23.625</v>
      </c>
      <c r="E22" s="24">
        <f>SUM(E20-E6)</f>
        <v>-513.84375</v>
      </c>
      <c r="F22" s="25">
        <f>SUM(F20-F6)</f>
        <v>-6166.125</v>
      </c>
    </row>
    <row r="23" spans="2:6" x14ac:dyDescent="0.2">
      <c r="C23" s="27"/>
      <c r="D23" s="28"/>
      <c r="E23" s="28"/>
      <c r="F23" s="28"/>
    </row>
    <row r="24" spans="2:6" x14ac:dyDescent="0.2">
      <c r="C24" s="27"/>
      <c r="D24" s="28"/>
      <c r="E24" s="28"/>
      <c r="F24" s="28"/>
    </row>
    <row r="25" spans="2:6" ht="29.1" customHeight="1" x14ac:dyDescent="0.2">
      <c r="B25" s="30" t="s">
        <v>13</v>
      </c>
      <c r="C25" s="31">
        <v>4.05</v>
      </c>
      <c r="D25" s="32">
        <f>SUM(C25*7.5)</f>
        <v>30.375</v>
      </c>
      <c r="E25" s="20">
        <f>SUM(F25/12)</f>
        <v>660.65625</v>
      </c>
      <c r="F25" s="20">
        <f>SUM(D25*261)</f>
        <v>7927.875</v>
      </c>
    </row>
    <row r="26" spans="2:6" x14ac:dyDescent="0.2">
      <c r="B26" s="21" t="s">
        <v>9</v>
      </c>
      <c r="C26" s="24">
        <f>SUM(C25-C5)</f>
        <v>-6.1499999999999995</v>
      </c>
      <c r="D26" s="24">
        <f>SUM(D25-D5)</f>
        <v>-46.125</v>
      </c>
      <c r="E26" s="24">
        <f>SUM(E25-E5)</f>
        <v>-1003.21875</v>
      </c>
      <c r="F26" s="25">
        <f>SUM(F25-F5)</f>
        <v>-12038.625</v>
      </c>
    </row>
    <row r="27" spans="2:6" ht="28.5" x14ac:dyDescent="0.2">
      <c r="B27" s="21" t="s">
        <v>10</v>
      </c>
      <c r="C27" s="24">
        <f>SUM(C25-C6)</f>
        <v>-4.7</v>
      </c>
      <c r="D27" s="24">
        <f>SUM(D25-D6)</f>
        <v>-35.25</v>
      </c>
      <c r="E27" s="24">
        <f>SUM(E25-E6)</f>
        <v>-766.6875</v>
      </c>
      <c r="F27" s="25">
        <f>SUM(F25-F6)</f>
        <v>-9200.25</v>
      </c>
    </row>
    <row r="28" spans="2:6" x14ac:dyDescent="0.2">
      <c r="C28" s="27"/>
      <c r="D28" s="28"/>
      <c r="E28" s="28"/>
      <c r="F28" s="28"/>
    </row>
    <row r="29" spans="2:6" x14ac:dyDescent="0.2">
      <c r="C29" s="27"/>
      <c r="D29" s="28"/>
      <c r="E29" s="28"/>
      <c r="F29" s="28"/>
    </row>
    <row r="30" spans="2:6" ht="29.1" customHeight="1" x14ac:dyDescent="0.2">
      <c r="B30" s="30" t="s">
        <v>14</v>
      </c>
      <c r="C30" s="31">
        <v>3.5</v>
      </c>
      <c r="D30" s="32">
        <f>SUM(C30*7.5)</f>
        <v>26.25</v>
      </c>
      <c r="E30" s="20">
        <f>SUM(F30/12)</f>
        <v>570.9375</v>
      </c>
      <c r="F30" s="20">
        <f>SUM(D30*261)</f>
        <v>6851.25</v>
      </c>
    </row>
    <row r="31" spans="2:6" x14ac:dyDescent="0.2">
      <c r="B31" s="21" t="s">
        <v>9</v>
      </c>
      <c r="C31" s="24">
        <f>SUM(C30-C5)</f>
        <v>-6.6999999999999993</v>
      </c>
      <c r="D31" s="24">
        <f>SUM(D30-D5)</f>
        <v>-50.25</v>
      </c>
      <c r="E31" s="24">
        <f>SUM(E30-E5)</f>
        <v>-1092.9375</v>
      </c>
      <c r="F31" s="25">
        <f>SUM(F30-F5)</f>
        <v>-13115.25</v>
      </c>
    </row>
    <row r="32" spans="2:6" ht="28.5" x14ac:dyDescent="0.2">
      <c r="B32" s="21" t="s">
        <v>10</v>
      </c>
      <c r="C32" s="24">
        <f>SUM(C30-C6)</f>
        <v>-5.25</v>
      </c>
      <c r="D32" s="24">
        <f>SUM(D30-D6)</f>
        <v>-39.375</v>
      </c>
      <c r="E32" s="24">
        <f>SUM(E30-E6)</f>
        <v>-856.40625</v>
      </c>
      <c r="F32" s="25">
        <f>SUM(F30-F6)</f>
        <v>-10276.875</v>
      </c>
    </row>
    <row r="33" spans="1:6" x14ac:dyDescent="0.2">
      <c r="C33" s="33"/>
      <c r="D33" s="33"/>
      <c r="E33" s="33"/>
      <c r="F33" s="33"/>
    </row>
    <row r="34" spans="1:6" x14ac:dyDescent="0.2">
      <c r="C34" s="33"/>
      <c r="D34" s="33"/>
      <c r="E34" s="33"/>
      <c r="F34" s="33"/>
    </row>
    <row r="35" spans="1:6" x14ac:dyDescent="0.2">
      <c r="C35" s="33"/>
      <c r="D35" s="33"/>
      <c r="E35" s="33"/>
      <c r="F35" s="33"/>
    </row>
    <row r="36" spans="1:6" x14ac:dyDescent="0.2">
      <c r="C36" s="33"/>
      <c r="D36" s="33"/>
      <c r="E36" s="33"/>
      <c r="F36" s="33"/>
    </row>
    <row r="37" spans="1:6" x14ac:dyDescent="0.2">
      <c r="A37" s="34" t="s">
        <v>15</v>
      </c>
      <c r="C37" s="35"/>
      <c r="D37" s="35"/>
      <c r="E37" s="35"/>
      <c r="F37" s="35"/>
    </row>
    <row r="38" spans="1:6" x14ac:dyDescent="0.2">
      <c r="A38" s="36" t="s">
        <v>16</v>
      </c>
      <c r="B38" s="37"/>
      <c r="C38" s="38"/>
      <c r="D38" s="38"/>
      <c r="E38" s="38"/>
      <c r="F38" s="38"/>
    </row>
    <row r="39" spans="1:6" x14ac:dyDescent="0.2">
      <c r="C39" s="35"/>
      <c r="D39" s="35"/>
      <c r="E39" s="35"/>
      <c r="F39" s="35"/>
    </row>
    <row r="40" spans="1:6" x14ac:dyDescent="0.2">
      <c r="C40" s="35"/>
      <c r="D40" s="35"/>
      <c r="E40" s="35"/>
      <c r="F40" s="35"/>
    </row>
    <row r="41" spans="1:6" x14ac:dyDescent="0.2">
      <c r="C41" s="35"/>
      <c r="D41" s="35"/>
      <c r="E41" s="35"/>
      <c r="F41" s="35"/>
    </row>
    <row r="42" spans="1:6" x14ac:dyDescent="0.2">
      <c r="C42" s="35"/>
      <c r="D42" s="35"/>
      <c r="E42" s="35"/>
      <c r="F42" s="3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Calculator - freelance</vt:lpstr>
      <vt:lpstr>Calculator - salary</vt:lpstr>
      <vt:lpstr>LW rates (for info)</vt:lpstr>
      <vt:lpstr>'Calculator - freelance'!Print_Area</vt:lpstr>
      <vt:lpstr>'Calculator - salary'!Print_Area</vt:lpstr>
      <vt:lpstr>'LW rates (for info)'!Print_Area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Wynton</dc:creator>
  <cp:lastModifiedBy>Carol Reid</cp:lastModifiedBy>
  <cp:lastPrinted>2017-09-14T15:59:20Z</cp:lastPrinted>
  <dcterms:created xsi:type="dcterms:W3CDTF">2017-08-29T16:53:26Z</dcterms:created>
  <dcterms:modified xsi:type="dcterms:W3CDTF">2018-01-31T11:56:41Z</dcterms:modified>
</cp:coreProperties>
</file>